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6\INFORMACION PUBLICA\36-2024\04\"/>
    </mc:Choice>
  </mc:AlternateContent>
  <bookViews>
    <workbookView xWindow="0" yWindow="0" windowWidth="28800" windowHeight="118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I25" i="1" l="1"/>
  <c r="I26" i="1"/>
  <c r="I24" i="1"/>
  <c r="I23" i="1"/>
  <c r="I22" i="1"/>
  <c r="L10" i="1"/>
  <c r="I10" i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<sst xmlns="http://schemas.openxmlformats.org/spreadsheetml/2006/main" count="50" uniqueCount="49">
  <si>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</si>
  <si>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</si>
  <si>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</si>
  <si>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</si>
  <si>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</si>
  <si>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</si>
  <si>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</si>
  <si>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</si>
  <si>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</si>
  <si>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</si>
  <si>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</si>
  <si>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</si>
  <si>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</si>
  <si>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</si>
  <si>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</si>
  <si>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</si>
  <si>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</si>
  <si>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</si>
  <si>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</si>
  <si>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</si>
  <si>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</si>
  <si>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</si>
  <si>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</si>
  <si>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</si>
  <si>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</si>
  <si>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</si>
  <si>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</si>
  <si>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</si>
  <si>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</si>
  <si>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</si>
  <si>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</si>
  <si>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</si>
  <si>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</si>
  <si>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</si>
  <si>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</si>
  <si>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</si>
  <si>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</si>
  <si>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</si>
  <si>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</si>
  <si>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</si>
  <si>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</si>
  <si>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</si>
  <si>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</si>
  <si>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</si>
  <si>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</si>
  <si>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</si>
  <si>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Presupuesto vigente 2026</t>
  </si>
  <si>
    <t>ACTUALIZADO AL 30 DE ABRIL DEL 2026</t>
  </si>
  <si>
    <t>* Los datos corresponden con corte al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</si>
</sst>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2026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2026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33000000</c:v>
                </c:pt>
                <c:pt idx="1">
                  <c:v>5736193.5599999996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82018328"/>
        <c:axId val="482017152"/>
        <c:axId val="0"/>
      </c:bar3DChart>
      <c:catAx>
        <c:axId val="482018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2017152"/>
        <c:crosses val="autoZero"/>
        <c:auto val="1"/>
        <c:lblAlgn val="ctr"/>
        <c:lblOffset val="100"/>
        <c:noMultiLvlLbl val="0"/>
      </c:catAx>
      <c:valAx>
        <c:axId val="4820171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48201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8500916837450114E-2"/>
                  <c:y val="2.42560196570159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593621687699996"/>
                  <c:y val="-3.3103443482169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0.82617595272727273</c:v>
                </c:pt>
                <c:pt idx="2">
                  <c:v>0.17382404727272727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0.13168664860139859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5.1658118531468532E-2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4.8371993006993009E-3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5.5624720279720281E-4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1.1827994755244755E-2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69434152"/>
        <c:axId val="369433368"/>
        <c:axId val="0"/>
      </c:bar3DChart>
      <c:catAx>
        <c:axId val="369434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9433368"/>
        <c:crosses val="autoZero"/>
        <c:auto val="1"/>
        <c:lblAlgn val="ctr"/>
        <c:lblOffset val="100"/>
        <c:noMultiLvlLbl val="0"/>
      </c:catAx>
      <c:valAx>
        <c:axId val="36943336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6943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0.10759142121212122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4.7754891515151512E-2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9.3794163636363639E-3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8.8265606060606069E-3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2.7175757575757575E-4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369434544"/>
        <c:axId val="369432192"/>
        <c:axId val="0"/>
      </c:bar3DChart>
      <c:catAx>
        <c:axId val="369434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9432192"/>
        <c:crosses val="autoZero"/>
        <c:auto val="1"/>
        <c:lblAlgn val="ctr"/>
        <c:lblOffset val="100"/>
        <c:noMultiLvlLbl val="0"/>
      </c:catAx>
      <c:valAx>
        <c:axId val="3694321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6943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5"/>
  <sheetViews>
    <sheetView tabSelected="1" topLeftCell="A7" zoomScale="80" zoomScaleNormal="80" workbookViewId="0">
      <selection activeCell="K42" sqref="K42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35"/>
      <c r="N2" s="35"/>
    </row>
    <row r="3" spans="2:18" ht="18" x14ac:dyDescent="0.25">
      <c r="B3" s="52" t="s">
        <v>47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36"/>
      <c r="N3" s="36"/>
    </row>
    <row r="4" spans="2:18" ht="23.25" x14ac:dyDescent="0.35">
      <c r="B4" s="53" t="s">
        <v>10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50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70" t="s">
        <v>11</v>
      </c>
      <c r="C7" s="67"/>
      <c r="D7" s="2"/>
      <c r="E7" s="70" t="s">
        <v>12</v>
      </c>
      <c r="F7" s="67"/>
      <c r="G7" s="2"/>
      <c r="H7" s="66" t="s">
        <v>43</v>
      </c>
      <c r="I7" s="67"/>
      <c r="K7" s="66" t="s">
        <v>28</v>
      </c>
      <c r="L7" s="67"/>
    </row>
    <row r="8" spans="2:18" ht="29.25" customHeight="1" x14ac:dyDescent="0.25">
      <c r="B8" s="59" t="s">
        <v>38</v>
      </c>
      <c r="C8" s="74" t="s">
        <v>39</v>
      </c>
      <c r="D8" s="2"/>
      <c r="E8" s="59" t="s">
        <v>46</v>
      </c>
      <c r="F8" s="71">
        <v>33000000</v>
      </c>
      <c r="G8" s="2"/>
      <c r="H8" s="59" t="s">
        <v>15</v>
      </c>
      <c r="I8" s="56">
        <f>100%-I10</f>
        <v>0.82617595272727273</v>
      </c>
      <c r="K8" s="82" t="s">
        <v>29</v>
      </c>
      <c r="L8" s="84" t="s">
        <v>30</v>
      </c>
      <c r="P8" s="3"/>
      <c r="Q8" s="11"/>
    </row>
    <row r="9" spans="2:18" ht="29.25" customHeight="1" x14ac:dyDescent="0.25">
      <c r="B9" s="60"/>
      <c r="C9" s="78"/>
      <c r="D9" s="2"/>
      <c r="E9" s="60"/>
      <c r="F9" s="77"/>
      <c r="G9" s="2"/>
      <c r="H9" s="60"/>
      <c r="I9" s="61"/>
      <c r="K9" s="83"/>
      <c r="L9" s="85"/>
    </row>
    <row r="10" spans="2:18" ht="29.25" customHeight="1" x14ac:dyDescent="0.25">
      <c r="B10" s="59" t="s">
        <v>40</v>
      </c>
      <c r="C10" s="74" t="s">
        <v>13</v>
      </c>
      <c r="D10" s="2"/>
      <c r="E10" s="59" t="s">
        <v>4</v>
      </c>
      <c r="F10" s="71">
        <v>5736193.5599999996</v>
      </c>
      <c r="G10" s="2"/>
      <c r="H10" s="59" t="s">
        <v>14</v>
      </c>
      <c r="I10" s="56">
        <f>+F10/F8</f>
        <v>0.17382404727272727</v>
      </c>
      <c r="K10" s="86">
        <v>239</v>
      </c>
      <c r="L10" s="89">
        <f>+F8</f>
        <v>33000000</v>
      </c>
      <c r="Q10" s="79"/>
      <c r="R10" s="80"/>
    </row>
    <row r="11" spans="2:18" ht="29.25" customHeight="1" x14ac:dyDescent="0.25">
      <c r="B11" s="68"/>
      <c r="C11" s="75"/>
      <c r="D11" s="2"/>
      <c r="E11" s="68"/>
      <c r="F11" s="72"/>
      <c r="G11" s="2"/>
      <c r="H11" s="68"/>
      <c r="I11" s="57"/>
      <c r="K11" s="87"/>
      <c r="L11" s="90"/>
      <c r="P11" s="48"/>
      <c r="Q11" s="79"/>
      <c r="R11" s="80"/>
    </row>
    <row r="12" spans="2:18" ht="29.25" customHeight="1" thickBot="1" x14ac:dyDescent="0.3">
      <c r="B12" s="69"/>
      <c r="C12" s="76"/>
      <c r="D12" s="2"/>
      <c r="E12" s="69"/>
      <c r="F12" s="73"/>
      <c r="G12" s="2"/>
      <c r="H12" s="69"/>
      <c r="I12" s="58"/>
      <c r="K12" s="88"/>
      <c r="L12" s="91"/>
      <c r="O12" s="48"/>
      <c r="Q12" s="79"/>
      <c r="R12" s="81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16</v>
      </c>
    </row>
    <row r="14" spans="2:18" ht="41.25" customHeight="1" x14ac:dyDescent="0.25">
      <c r="B14" s="66" t="s">
        <v>1</v>
      </c>
      <c r="C14" s="67"/>
      <c r="D14" s="2"/>
      <c r="E14" s="6"/>
      <c r="F14" s="7"/>
      <c r="G14" s="2"/>
      <c r="H14" s="4"/>
      <c r="I14" s="10"/>
      <c r="K14" s="66" t="s">
        <v>42</v>
      </c>
      <c r="L14" s="67"/>
      <c r="N14" s="48"/>
    </row>
    <row r="15" spans="2:18" ht="32.25" customHeight="1" x14ac:dyDescent="0.25">
      <c r="B15" s="19" t="s">
        <v>2</v>
      </c>
      <c r="C15" s="13">
        <v>3766238.15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v>1477422.19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v>138343.9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0</v>
      </c>
      <c r="D18" s="2"/>
      <c r="E18" s="62"/>
      <c r="F18" s="63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v>15908.67</v>
      </c>
      <c r="D19" s="2"/>
      <c r="E19" s="64"/>
      <c r="F19" s="65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338280.65</v>
      </c>
      <c r="N20" s="1" t="s">
        <v>9</v>
      </c>
      <c r="P20" s="47"/>
    </row>
    <row r="21" spans="2:16" ht="35.25" customHeight="1" thickBot="1" x14ac:dyDescent="0.3">
      <c r="B21" s="94"/>
      <c r="C21" s="95"/>
      <c r="E21" s="92" t="s">
        <v>27</v>
      </c>
      <c r="F21" s="93"/>
      <c r="G21" s="93"/>
      <c r="H21" s="93"/>
      <c r="I21" s="93"/>
      <c r="J21" s="93"/>
      <c r="K21" s="93"/>
      <c r="L21" s="93"/>
    </row>
    <row r="22" spans="2:16" ht="51.75" customHeight="1" x14ac:dyDescent="0.25">
      <c r="B22" s="96"/>
      <c r="C22" s="97"/>
      <c r="E22" s="100" t="s">
        <v>41</v>
      </c>
      <c r="F22" s="101"/>
      <c r="G22" s="102"/>
      <c r="H22" s="41">
        <f>667987.19+1164616.05+808383.35+909530.31</f>
        <v>3550516.9</v>
      </c>
      <c r="I22" s="42">
        <f>+H22/F8</f>
        <v>0.10759142121212122</v>
      </c>
      <c r="J22" s="30"/>
      <c r="K22" s="30"/>
      <c r="L22" s="31"/>
    </row>
    <row r="23" spans="2:16" ht="51.75" customHeight="1" x14ac:dyDescent="0.25">
      <c r="B23" s="96"/>
      <c r="C23" s="97"/>
      <c r="E23" s="103" t="s">
        <v>34</v>
      </c>
      <c r="F23" s="104"/>
      <c r="G23" s="105"/>
      <c r="H23" s="43">
        <f>377054.12+413786.9+381271.3+403799.1</f>
        <v>1575911.42</v>
      </c>
      <c r="I23" s="44">
        <f>+H23/F8</f>
        <v>4.7754891515151512E-2</v>
      </c>
      <c r="J23" s="29"/>
      <c r="K23" s="29"/>
      <c r="L23" s="32"/>
    </row>
    <row r="24" spans="2:16" ht="51.75" customHeight="1" x14ac:dyDescent="0.25">
      <c r="B24" s="96"/>
      <c r="C24" s="97"/>
      <c r="E24" s="103" t="s">
        <v>35</v>
      </c>
      <c r="F24" s="104"/>
      <c r="G24" s="105"/>
      <c r="H24" s="43">
        <f>37612.63+113427.78+76356+82124.33</f>
        <v>309520.74</v>
      </c>
      <c r="I24" s="44">
        <f>+H24/F8</f>
        <v>9.3794163636363639E-3</v>
      </c>
      <c r="J24" s="29"/>
      <c r="K24" s="29"/>
      <c r="L24" s="32"/>
    </row>
    <row r="25" spans="2:16" ht="51.75" customHeight="1" x14ac:dyDescent="0.25">
      <c r="B25" s="96"/>
      <c r="C25" s="97"/>
      <c r="E25" s="103" t="s">
        <v>36</v>
      </c>
      <c r="F25" s="104"/>
      <c r="G25" s="105"/>
      <c r="H25" s="43">
        <f>125419.36+84857.14+81000</f>
        <v>291276.5</v>
      </c>
      <c r="I25" s="44">
        <f>+H25/F8</f>
        <v>8.8265606060606069E-3</v>
      </c>
      <c r="J25" s="29"/>
      <c r="K25" s="29"/>
      <c r="L25" s="32"/>
      <c r="O25" s="48"/>
    </row>
    <row r="26" spans="2:16" ht="51.75" customHeight="1" thickBot="1" x14ac:dyDescent="0.3">
      <c r="B26" s="98"/>
      <c r="C26" s="99"/>
      <c r="E26" s="106" t="s">
        <v>37</v>
      </c>
      <c r="F26" s="107"/>
      <c r="G26" s="108"/>
      <c r="H26" s="45">
        <f>1648+2160+5160</f>
        <v>8968</v>
      </c>
      <c r="I26" s="46">
        <f>+H26/F8</f>
        <v>2.7175757575757575E-4</v>
      </c>
      <c r="J26" s="33"/>
      <c r="K26" s="33"/>
      <c r="L26" s="34"/>
      <c r="M26" s="29"/>
      <c r="N26" s="29"/>
    </row>
    <row r="27" spans="2:16" ht="15" customHeight="1" x14ac:dyDescent="0.25">
      <c r="K27" s="54" t="s">
        <v>48</v>
      </c>
      <c r="L27" s="54"/>
      <c r="M27" s="38"/>
      <c r="N27" s="38"/>
    </row>
    <row r="28" spans="2:16" x14ac:dyDescent="0.25">
      <c r="K28" s="55"/>
      <c r="L28" s="55"/>
      <c r="M28" s="39"/>
      <c r="N28" s="39"/>
    </row>
    <row r="29" spans="2:16" x14ac:dyDescent="0.25">
      <c r="K29" s="1" t="s">
        <v>9</v>
      </c>
    </row>
    <row r="30" spans="2:16" x14ac:dyDescent="0.25">
      <c r="H30" s="48"/>
      <c r="M30" s="49"/>
    </row>
    <row r="31" spans="2:16" ht="36" customHeight="1" x14ac:dyDescent="0.25"/>
    <row r="32" spans="2:16" ht="36" customHeight="1" x14ac:dyDescent="0.25"/>
    <row r="33" spans="12:12" ht="36" customHeight="1" x14ac:dyDescent="0.25">
      <c r="L33" s="49"/>
    </row>
    <row r="34" spans="12:12" ht="36" customHeight="1" x14ac:dyDescent="0.25"/>
    <row r="35" spans="12:12" ht="36" customHeight="1" x14ac:dyDescent="0.25"/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:D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23</v>
      </c>
      <c r="B1" s="24" t="s">
        <v>26</v>
      </c>
      <c r="C1" t="s">
        <v>24</v>
      </c>
      <c r="D1" t="s">
        <v>25</v>
      </c>
    </row>
    <row r="2" spans="1:4" x14ac:dyDescent="0.25">
      <c r="A2" s="16" t="s">
        <v>17</v>
      </c>
      <c r="B2" s="24">
        <f>+D2/C8</f>
        <v>0.13168664860139859</v>
      </c>
      <c r="C2" s="22">
        <v>20310210</v>
      </c>
      <c r="D2" s="13">
        <f>+Tablero!C15</f>
        <v>3766238.15</v>
      </c>
    </row>
    <row r="3" spans="1:4" x14ac:dyDescent="0.25">
      <c r="A3" s="16" t="s">
        <v>18</v>
      </c>
      <c r="B3" s="24">
        <f>+D3/C8</f>
        <v>5.1658118531468532E-2</v>
      </c>
      <c r="C3" s="22">
        <f>1492330+3581470</f>
        <v>5073800</v>
      </c>
      <c r="D3" s="13">
        <f>+Tablero!C16</f>
        <v>1477422.19</v>
      </c>
    </row>
    <row r="4" spans="1:4" x14ac:dyDescent="0.25">
      <c r="A4" s="16" t="s">
        <v>19</v>
      </c>
      <c r="B4" s="24">
        <f>+D4/C8</f>
        <v>4.8371993006993009E-3</v>
      </c>
      <c r="C4" s="23">
        <v>991084</v>
      </c>
      <c r="D4" s="13">
        <f>+Tablero!C17</f>
        <v>138343.9</v>
      </c>
    </row>
    <row r="5" spans="1:4" x14ac:dyDescent="0.25">
      <c r="A5" s="17" t="s">
        <v>20</v>
      </c>
      <c r="B5" s="24">
        <f>+D5/C8</f>
        <v>0</v>
      </c>
      <c r="C5" s="23">
        <v>320770</v>
      </c>
      <c r="D5" s="13">
        <f>+Tablero!C18</f>
        <v>0</v>
      </c>
    </row>
    <row r="6" spans="1:4" x14ac:dyDescent="0.25">
      <c r="A6" s="17" t="s">
        <v>21</v>
      </c>
      <c r="B6" s="24">
        <f>+D6/C8</f>
        <v>5.5624720279720281E-4</v>
      </c>
      <c r="C6" s="23">
        <v>525000</v>
      </c>
      <c r="D6" s="13">
        <f>+Tablero!C19</f>
        <v>15908.67</v>
      </c>
    </row>
    <row r="7" spans="1:4" x14ac:dyDescent="0.25">
      <c r="A7" s="12" t="s">
        <v>22</v>
      </c>
      <c r="B7" s="24">
        <f>+D7/C8</f>
        <v>1.1827994755244755E-2</v>
      </c>
      <c r="C7" s="23">
        <v>1379136</v>
      </c>
      <c r="D7" s="13">
        <f>+Tablero!C20</f>
        <v>338280.65</v>
      </c>
    </row>
    <row r="8" spans="1:4" x14ac:dyDescent="0.25">
      <c r="C8">
        <f>SUM(C2:C7)</f>
        <v>28600000</v>
      </c>
    </row>
    <row r="15" spans="1:4" x14ac:dyDescent="0.25">
      <c r="A15" t="s">
        <v>44</v>
      </c>
      <c r="B15" s="24">
        <f>+Tablero!I22</f>
        <v>0.10759142121212122</v>
      </c>
    </row>
    <row r="16" spans="1:4" x14ac:dyDescent="0.25">
      <c r="A16" t="s">
        <v>45</v>
      </c>
      <c r="B16" s="24">
        <f>+Tablero!I23</f>
        <v>4.7754891515151512E-2</v>
      </c>
    </row>
    <row r="17" spans="1:2" x14ac:dyDescent="0.25">
      <c r="A17" t="s">
        <v>31</v>
      </c>
      <c r="B17" s="24">
        <f>+Tablero!I24</f>
        <v>9.3794163636363639E-3</v>
      </c>
    </row>
    <row r="18" spans="1:2" x14ac:dyDescent="0.25">
      <c r="A18" t="s">
        <v>32</v>
      </c>
      <c r="B18" s="24">
        <f>+Tablero!I25</f>
        <v>8.8265606060606069E-3</v>
      </c>
    </row>
    <row r="19" spans="1:2" x14ac:dyDescent="0.25">
      <c r="A19" t="s">
        <v>33</v>
      </c>
      <c r="B19" s="24">
        <f>+Tablero!I26</f>
        <v>2.7175757575757575E-4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metadata/properties"/>
    <ds:schemaRef ds:uri="efcf9931-6988-4c26-989d-90fd7d9d6177"/>
    <ds:schemaRef ds:uri="2de3127d-b50e-4c29-b846-9213acea4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2026-05-06T21:47:13Z</cp:lastPrinted>
  <dcterms:created xsi:type="dcterms:W3CDTF">2023-02-11T22:01:01Z</dcterms:created>
  <dcterms:modified xsi:type="dcterms:W3CDTF">2026-05-06T22:19:59Z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